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bookViews>
    <workbookView xWindow="0" yWindow="0" windowWidth="15360" windowHeight="7755"/>
  </bookViews>
  <sheets>
    <sheet name="BALANÇO  DEZ    2018" sheetId="4" r:id="rId1"/>
    <sheet name="Plan2" sheetId="6" r:id="rId2"/>
    <sheet name="Plan1" sheetId="5" r:id="rId3"/>
  </sheets>
  <definedNames>
    <definedName name="_xlnm.Print_Area" localSheetId="0">'BALANÇO  DEZ    2018'!$B$1:$I$86</definedName>
    <definedName name="_xlnm.Database" localSheetId="0">'BALANÇO  DEZ    2018'!#REF!</definedName>
    <definedName name="_xlnm.Database">#REF!</definedName>
    <definedName name="_xlnm.Criteria" localSheetId="0">'BALANÇO  DEZ    2018'!#REF!</definedName>
    <definedName name="_xlnm.Criteria">#REF!</definedName>
    <definedName name="Excel_BuiltIn_Print_Area_2">#REF!</definedName>
  </definedNames>
  <calcPr calcId="152511"/>
</workbook>
</file>

<file path=xl/calcChain.xml><?xml version="1.0" encoding="utf-8"?>
<calcChain xmlns="http://schemas.openxmlformats.org/spreadsheetml/2006/main">
  <c r="J34" i="4" l="1"/>
  <c r="E36" i="4" l="1"/>
  <c r="E37" i="4" s="1"/>
  <c r="J22" i="4" l="1"/>
  <c r="J54" i="4"/>
  <c r="E57" i="4"/>
  <c r="E84" i="4" s="1"/>
  <c r="E86" i="4" l="1"/>
  <c r="J18" i="4"/>
  <c r="J84" i="4"/>
  <c r="J86" i="4" s="1"/>
  <c r="I54" i="4"/>
  <c r="J32" i="4"/>
  <c r="J37" i="4" s="1"/>
  <c r="E15" i="4"/>
  <c r="E18" i="4" s="1"/>
  <c r="E39" i="4" s="1"/>
  <c r="D15" i="4"/>
  <c r="J39" i="4" l="1"/>
  <c r="D57" i="4"/>
  <c r="D84" i="4" s="1"/>
  <c r="D17" i="4"/>
  <c r="D18" i="4" s="1"/>
  <c r="I22" i="4"/>
  <c r="I32" i="4"/>
  <c r="H22" i="4"/>
  <c r="H32" i="4" s="1"/>
  <c r="H37" i="4" s="1"/>
  <c r="H39" i="4" s="1"/>
  <c r="H66" i="4"/>
  <c r="H54" i="4"/>
  <c r="C79" i="4"/>
  <c r="C57" i="4"/>
  <c r="C49" i="4"/>
  <c r="C84" i="4" s="1"/>
  <c r="C86" i="4" s="1"/>
  <c r="H18" i="4"/>
  <c r="C37" i="4"/>
  <c r="C14" i="4"/>
  <c r="C15" i="4" s="1"/>
  <c r="C18" i="4" s="1"/>
  <c r="C39" i="4" s="1"/>
  <c r="I18" i="4"/>
  <c r="I84" i="4"/>
  <c r="I86" i="4" s="1"/>
  <c r="D37" i="4"/>
  <c r="H84" i="4" l="1"/>
  <c r="H86" i="4" s="1"/>
  <c r="D85" i="4"/>
  <c r="I34" i="4" s="1"/>
  <c r="I37" i="4" s="1"/>
  <c r="I39" i="4" s="1"/>
  <c r="D39" i="4"/>
  <c r="D86" i="4"/>
</calcChain>
</file>

<file path=xl/sharedStrings.xml><?xml version="1.0" encoding="utf-8"?>
<sst xmlns="http://schemas.openxmlformats.org/spreadsheetml/2006/main" count="90" uniqueCount="76">
  <si>
    <t xml:space="preserve">                 Sindicato dos Trabalhadores em Empresas  do Ramo Financeiro  do  Grande  ABC                                                                          </t>
  </si>
  <si>
    <t xml:space="preserve"> Rua Xavier de Toledo, 268  -  Centro  -  Santo André</t>
  </si>
  <si>
    <t xml:space="preserve">  CEP 09010-130  -  Tel. ( 11 ) 4993-8299  Fax. ( 11 ) 4993-8291</t>
  </si>
  <si>
    <r>
      <t xml:space="preserve">  CNPJ 43.339.597/0001-06   email: </t>
    </r>
    <r>
      <rPr>
        <sz val="11"/>
        <color indexed="10"/>
        <rFont val="Tahoma"/>
        <family val="2"/>
      </rPr>
      <t>sindicato@bancariosabc.org.br</t>
    </r>
  </si>
  <si>
    <t>ATIVO</t>
  </si>
  <si>
    <t>PASSIVO</t>
  </si>
  <si>
    <t xml:space="preserve">Circulante </t>
  </si>
  <si>
    <t xml:space="preserve">      Caixa </t>
  </si>
  <si>
    <t xml:space="preserve">      Processos Juridicos</t>
  </si>
  <si>
    <t xml:space="preserve">      Bancos c/ Movimento</t>
  </si>
  <si>
    <t xml:space="preserve">      Processos de Associados</t>
  </si>
  <si>
    <t xml:space="preserve">      Aplicações Financeiras</t>
  </si>
  <si>
    <t>Valores  a  Realizar</t>
  </si>
  <si>
    <t xml:space="preserve">Permanente </t>
  </si>
  <si>
    <t>Patrimônio Líquido</t>
  </si>
  <si>
    <t xml:space="preserve">      Participações  Societárias</t>
  </si>
  <si>
    <t xml:space="preserve">       Patrimônio Líquido </t>
  </si>
  <si>
    <t xml:space="preserve">       Resultados  Acumulados </t>
  </si>
  <si>
    <t xml:space="preserve">      Computadores / Periféricos</t>
  </si>
  <si>
    <t xml:space="preserve">       Reservas de Reavaliações</t>
  </si>
  <si>
    <t xml:space="preserve">      Equipamentos  Eletrônicos</t>
  </si>
  <si>
    <t xml:space="preserve">      Equipamentos  Telefonicos</t>
  </si>
  <si>
    <t xml:space="preserve">      Maquinas e Equipamentos</t>
  </si>
  <si>
    <t xml:space="preserve">       Resultado do Período</t>
  </si>
  <si>
    <t xml:space="preserve">      Veículos</t>
  </si>
  <si>
    <t xml:space="preserve">      Meios de Comunicação</t>
  </si>
  <si>
    <t>TOTAL PATRIMONIO LIQUIDO</t>
  </si>
  <si>
    <t xml:space="preserve">      Móveis e Utensílios</t>
  </si>
  <si>
    <t xml:space="preserve">      Instalações</t>
  </si>
  <si>
    <t xml:space="preserve">      Licença Software</t>
  </si>
  <si>
    <t>Imobilizado - Bens Moveis</t>
  </si>
  <si>
    <t>Bens Imóveis</t>
  </si>
  <si>
    <t xml:space="preserve">  ( - )  Depreciações Acumuladas</t>
  </si>
  <si>
    <t>TOTAL PERMANENTE</t>
  </si>
  <si>
    <t>TOTAL</t>
  </si>
  <si>
    <t>DESPESAS</t>
  </si>
  <si>
    <t>RECEITAS</t>
  </si>
  <si>
    <t xml:space="preserve"> </t>
  </si>
  <si>
    <t>Despesas  c/  Pessoal</t>
  </si>
  <si>
    <t xml:space="preserve">       Mensalidades</t>
  </si>
  <si>
    <t>Honorários  /  Serviços</t>
  </si>
  <si>
    <t xml:space="preserve">       Contribuição  Sindical</t>
  </si>
  <si>
    <t>Despesas  c/  Manutenções</t>
  </si>
  <si>
    <t xml:space="preserve">       Contribuição  Assistencial</t>
  </si>
  <si>
    <t>Despesas  c/  Materiais</t>
  </si>
  <si>
    <t xml:space="preserve">        Receitas Contr. Ent. Movim.</t>
  </si>
  <si>
    <t xml:space="preserve">        Financeiras</t>
  </si>
  <si>
    <t>Despesas  Financeiras</t>
  </si>
  <si>
    <t xml:space="preserve">        Aluguéis  </t>
  </si>
  <si>
    <t>Despesas  Tributárias</t>
  </si>
  <si>
    <t xml:space="preserve">        Receitas  Esportes</t>
  </si>
  <si>
    <t>Secretarias</t>
  </si>
  <si>
    <t xml:space="preserve">        Receitas Proc. Judiciais</t>
  </si>
  <si>
    <t>Contribuições</t>
  </si>
  <si>
    <t xml:space="preserve">        Receitas C. Formação</t>
  </si>
  <si>
    <t>Campanha Salarial</t>
  </si>
  <si>
    <t>Campanha Sindicalização</t>
  </si>
  <si>
    <t>Congressos / Seminarios</t>
  </si>
  <si>
    <t>Eventos</t>
  </si>
  <si>
    <t>Centro  de  Formação</t>
  </si>
  <si>
    <t>Devolução</t>
  </si>
  <si>
    <t xml:space="preserve">  </t>
  </si>
  <si>
    <t>Despesas c/ Esportes</t>
  </si>
  <si>
    <t>BALANÇO  PATRIMONIAL   EM    31 / 12 / 2016</t>
  </si>
  <si>
    <t xml:space="preserve">  Sindicato dos Trabalhadores em Empresas  do Ramo Financeiro  do  Grande  ABC                                                                          </t>
  </si>
  <si>
    <t xml:space="preserve">      Processos Associados BR</t>
  </si>
  <si>
    <t>Comunicações / Publicações</t>
  </si>
  <si>
    <t>Despesas  Administrativas / Depr.</t>
  </si>
  <si>
    <t xml:space="preserve">       Outras Receitas</t>
  </si>
  <si>
    <t>DEMONSTRAÇÃO  DE  RESULTADOS - PERÍODO  DE  01 / 01 / 2018  A  31 /12 / 2018</t>
  </si>
  <si>
    <t>BALANÇO  PATRIMONIAL   EM    31 / 12 / 2018</t>
  </si>
  <si>
    <t xml:space="preserve">      Outros Créditos </t>
  </si>
  <si>
    <t>Eleições Sindicato</t>
  </si>
  <si>
    <t xml:space="preserve">       Contribuição  Negocial</t>
  </si>
  <si>
    <t xml:space="preserve">        Receitas  Eventos</t>
  </si>
  <si>
    <t>Resultado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</si>
</sst>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#,###,###,##0.00;\(#,###,###,##0.00\)"/>
  </numFmts>
  <fonts count="28">
    <font>
      <sz val="11"/>
      <name val="Arial Narrow"/>
    </font>
    <font>
      <sz val="11"/>
      <name val="Arial Narrow"/>
      <family val="2"/>
    </font>
    <font>
      <sz val="10"/>
      <name val="MS Sans Serif"/>
    </font>
    <font>
      <sz val="11"/>
      <name val="Tahoma"/>
      <family val="2"/>
    </font>
    <font>
      <b/>
      <sz val="20"/>
      <name val="Arial"/>
      <family val="2"/>
    </font>
    <font>
      <sz val="11"/>
      <color indexed="10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Impact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sz val="10"/>
      <name val="MS Sans Serif"/>
    </font>
    <font>
      <b/>
      <u/>
      <sz val="20"/>
      <name val="Arial Narrow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 Narrow"/>
      <family val="2"/>
    </font>
    <font>
      <sz val="12"/>
      <name val="Tech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rgb="FF000000"/>
      <name val="Arial"/>
      <family val="2"/>
    </font>
    <font>
      <b/>
      <sz val="14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2" fillId="0" borderId="0" xfId="2" applyFont="1"/>
    <xf numFmtId="0" fontId="3" fillId="0" borderId="0" xfId="0" applyFont="1"/>
    <xf numFmtId="0" fontId="4" fillId="0" borderId="0" xfId="2" applyFont="1" applyFill="1" applyBorder="1" applyAlignment="1">
      <alignment horizontal="center"/>
    </xf>
    <xf numFmtId="0" fontId="6" fillId="0" borderId="0" xfId="0" applyFont="1"/>
    <xf numFmtId="0" fontId="7" fillId="0" borderId="0" xfId="2" applyFont="1" applyAlignment="1">
      <alignment horizontal="centerContinuous"/>
    </xf>
    <xf numFmtId="10" fontId="8" fillId="0" borderId="0" xfId="2" applyNumberFormat="1" applyFont="1" applyAlignment="1">
      <alignment horizontal="center"/>
    </xf>
    <xf numFmtId="0" fontId="9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0" fontId="10" fillId="0" borderId="1" xfId="2" applyFont="1" applyFill="1" applyBorder="1" applyAlignment="1">
      <alignment horizontal="center" vertical="center"/>
    </xf>
    <xf numFmtId="14" fontId="10" fillId="0" borderId="1" xfId="2" quotePrefix="1" applyNumberFormat="1" applyFont="1" applyFill="1" applyBorder="1" applyAlignment="1">
      <alignment horizontal="center" vertical="center"/>
    </xf>
    <xf numFmtId="10" fontId="11" fillId="0" borderId="2" xfId="2" applyNumberFormat="1" applyFont="1" applyBorder="1"/>
    <xf numFmtId="0" fontId="12" fillId="0" borderId="3" xfId="2" applyFont="1" applyBorder="1" applyAlignment="1">
      <alignment horizontal="left"/>
    </xf>
    <xf numFmtId="4" fontId="7" fillId="2" borderId="4" xfId="2" applyNumberFormat="1" applyFont="1" applyFill="1" applyBorder="1"/>
    <xf numFmtId="10" fontId="11" fillId="0" borderId="0" xfId="2" applyNumberFormat="1" applyFont="1"/>
    <xf numFmtId="4" fontId="7" fillId="0" borderId="4" xfId="2" applyNumberFormat="1" applyFont="1" applyBorder="1"/>
    <xf numFmtId="0" fontId="11" fillId="0" borderId="5" xfId="2" applyFont="1" applyBorder="1" applyAlignment="1">
      <alignment horizontal="center"/>
    </xf>
    <xf numFmtId="4" fontId="13" fillId="0" borderId="6" xfId="2" applyNumberFormat="1" applyFont="1" applyBorder="1"/>
    <xf numFmtId="4" fontId="13" fillId="0" borderId="7" xfId="2" applyNumberFormat="1" applyFont="1" applyBorder="1"/>
    <xf numFmtId="0" fontId="14" fillId="0" borderId="8" xfId="2" quotePrefix="1" applyFont="1" applyBorder="1" applyAlignment="1">
      <alignment horizontal="left"/>
    </xf>
    <xf numFmtId="4" fontId="15" fillId="0" borderId="7" xfId="2" applyNumberFormat="1" applyFont="1" applyBorder="1"/>
    <xf numFmtId="0" fontId="14" fillId="0" borderId="8" xfId="2" applyFont="1" applyBorder="1" applyAlignment="1">
      <alignment horizontal="left"/>
    </xf>
    <xf numFmtId="4" fontId="16" fillId="0" borderId="7" xfId="2" applyNumberFormat="1" applyFont="1" applyBorder="1"/>
    <xf numFmtId="4" fontId="10" fillId="0" borderId="9" xfId="2" applyNumberFormat="1" applyFont="1" applyBorder="1" applyAlignment="1">
      <alignment horizontal="right"/>
    </xf>
    <xf numFmtId="0" fontId="2" fillId="0" borderId="7" xfId="2" applyFont="1" applyBorder="1"/>
    <xf numFmtId="4" fontId="17" fillId="0" borderId="7" xfId="0" applyNumberFormat="1" applyFont="1" applyBorder="1"/>
    <xf numFmtId="0" fontId="18" fillId="0" borderId="8" xfId="2" quotePrefix="1" applyFont="1" applyBorder="1" applyAlignment="1">
      <alignment horizontal="left"/>
    </xf>
    <xf numFmtId="0" fontId="19" fillId="0" borderId="8" xfId="2" applyFont="1" applyBorder="1" applyAlignment="1">
      <alignment horizontal="right"/>
    </xf>
    <xf numFmtId="0" fontId="0" fillId="0" borderId="10" xfId="0" applyBorder="1"/>
    <xf numFmtId="0" fontId="10" fillId="0" borderId="8" xfId="2" applyFont="1" applyBorder="1" applyAlignment="1">
      <alignment horizontal="left"/>
    </xf>
    <xf numFmtId="0" fontId="10" fillId="0" borderId="8" xfId="2" quotePrefix="1" applyFont="1" applyBorder="1" applyAlignment="1"/>
    <xf numFmtId="4" fontId="20" fillId="0" borderId="7" xfId="0" applyNumberFormat="1" applyFont="1" applyBorder="1"/>
    <xf numFmtId="4" fontId="10" fillId="0" borderId="9" xfId="2" applyNumberFormat="1" applyFont="1" applyBorder="1"/>
    <xf numFmtId="0" fontId="14" fillId="0" borderId="11" xfId="2" quotePrefix="1" applyFont="1" applyBorder="1" applyAlignment="1">
      <alignment horizontal="left"/>
    </xf>
    <xf numFmtId="0" fontId="2" fillId="0" borderId="8" xfId="2" applyFont="1" applyBorder="1" applyAlignment="1">
      <alignment horizontal="center"/>
    </xf>
    <xf numFmtId="0" fontId="11" fillId="0" borderId="12" xfId="2" applyFont="1" applyFill="1" applyBorder="1" applyAlignment="1">
      <alignment horizontal="center"/>
    </xf>
    <xf numFmtId="4" fontId="21" fillId="0" borderId="9" xfId="2" applyNumberFormat="1" applyFont="1" applyBorder="1"/>
    <xf numFmtId="10" fontId="11" fillId="0" borderId="13" xfId="2" applyNumberFormat="1" applyFont="1" applyBorder="1"/>
    <xf numFmtId="0" fontId="11" fillId="0" borderId="0" xfId="2" applyFont="1" applyFill="1" applyBorder="1" applyAlignment="1">
      <alignment horizontal="center"/>
    </xf>
    <xf numFmtId="4" fontId="21" fillId="0" borderId="0" xfId="2" applyNumberFormat="1" applyFont="1" applyBorder="1"/>
    <xf numFmtId="10" fontId="11" fillId="0" borderId="0" xfId="2" applyNumberFormat="1" applyFont="1" applyBorder="1"/>
    <xf numFmtId="4" fontId="22" fillId="0" borderId="0" xfId="2" applyNumberFormat="1" applyFont="1" applyBorder="1"/>
    <xf numFmtId="0" fontId="11" fillId="0" borderId="0" xfId="2" applyFont="1"/>
    <xf numFmtId="4" fontId="7" fillId="0" borderId="0" xfId="2" applyNumberFormat="1" applyFont="1"/>
    <xf numFmtId="10" fontId="8" fillId="0" borderId="2" xfId="2" applyNumberFormat="1" applyFont="1" applyBorder="1" applyAlignment="1">
      <alignment horizontal="center"/>
    </xf>
    <xf numFmtId="4" fontId="7" fillId="0" borderId="14" xfId="2" applyNumberFormat="1" applyFont="1" applyBorder="1"/>
    <xf numFmtId="4" fontId="15" fillId="0" borderId="14" xfId="2" applyNumberFormat="1" applyFont="1" applyBorder="1"/>
    <xf numFmtId="0" fontId="10" fillId="0" borderId="8" xfId="2" quotePrefix="1" applyFont="1" applyBorder="1" applyAlignment="1">
      <alignment horizontal="left"/>
    </xf>
    <xf numFmtId="4" fontId="10" fillId="0" borderId="15" xfId="2" applyNumberFormat="1" applyFont="1" applyBorder="1"/>
    <xf numFmtId="4" fontId="16" fillId="0" borderId="14" xfId="2" applyNumberFormat="1" applyFont="1" applyBorder="1"/>
    <xf numFmtId="4" fontId="10" fillId="0" borderId="14" xfId="2" applyNumberFormat="1" applyFont="1" applyBorder="1"/>
    <xf numFmtId="0" fontId="23" fillId="0" borderId="12" xfId="2" applyFont="1" applyFill="1" applyBorder="1" applyAlignment="1">
      <alignment horizontal="center"/>
    </xf>
    <xf numFmtId="4" fontId="21" fillId="0" borderId="15" xfId="2" applyNumberFormat="1" applyFont="1" applyBorder="1"/>
    <xf numFmtId="0" fontId="2" fillId="0" borderId="0" xfId="2"/>
    <xf numFmtId="4" fontId="2" fillId="0" borderId="0" xfId="2" applyNumberFormat="1"/>
    <xf numFmtId="164" fontId="25" fillId="0" borderId="0" xfId="1" applyFont="1" applyAlignment="1"/>
    <xf numFmtId="165" fontId="26" fillId="0" borderId="0" xfId="0" applyNumberFormat="1" applyFont="1" applyFill="1" applyBorder="1" applyAlignment="1" applyProtection="1">
      <alignment vertical="top"/>
    </xf>
    <xf numFmtId="4" fontId="11" fillId="0" borderId="0" xfId="2" applyNumberFormat="1" applyFont="1" applyFill="1" applyBorder="1" applyAlignment="1">
      <alignment horizontal="center"/>
    </xf>
    <xf numFmtId="4" fontId="15" fillId="0" borderId="0" xfId="2" applyNumberFormat="1" applyFont="1" applyBorder="1"/>
    <xf numFmtId="164" fontId="24" fillId="0" borderId="0" xfId="1" applyFont="1" applyAlignment="1">
      <alignment horizontal="left"/>
    </xf>
    <xf numFmtId="165" fontId="27" fillId="3" borderId="16" xfId="0" applyNumberFormat="1" applyFont="1" applyFill="1" applyBorder="1" applyAlignment="1">
      <alignment vertical="center"/>
    </xf>
    <xf numFmtId="4" fontId="10" fillId="0" borderId="9" xfId="2" applyNumberFormat="1" applyFont="1" applyFill="1" applyBorder="1" applyAlignment="1">
      <alignment horizontal="right"/>
    </xf>
    <xf numFmtId="4" fontId="21" fillId="0" borderId="9" xfId="2" applyNumberFormat="1" applyFont="1" applyFill="1" applyBorder="1"/>
    <xf numFmtId="164" fontId="24" fillId="0" borderId="0" xfId="1" applyFont="1" applyAlignment="1"/>
    <xf numFmtId="4" fontId="15" fillId="0" borderId="7" xfId="2" applyNumberFormat="1" applyFont="1" applyFill="1" applyBorder="1"/>
    <xf numFmtId="4" fontId="2" fillId="0" borderId="0" xfId="2" applyNumberFormat="1" applyFont="1"/>
    <xf numFmtId="0" fontId="10" fillId="2" borderId="0" xfId="2" quotePrefix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_BALANÇO   DEZEMBRO   200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133350</xdr:rowOff>
    </xdr:from>
    <xdr:to>
      <xdr:col>1</xdr:col>
      <xdr:colOff>800100</xdr:colOff>
      <xdr:row>1</xdr:row>
      <xdr:rowOff>66675</xdr:rowOff>
    </xdr:to>
    <xdr:pic>
      <xdr:nvPicPr>
        <xdr:cNvPr id="315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33350"/>
          <a:ext cx="619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41</xdr:row>
      <xdr:rowOff>171450</xdr:rowOff>
    </xdr:from>
    <xdr:to>
      <xdr:col>1</xdr:col>
      <xdr:colOff>771525</xdr:colOff>
      <xdr:row>42</xdr:row>
      <xdr:rowOff>180975</xdr:rowOff>
    </xdr:to>
    <xdr:pic>
      <xdr:nvPicPr>
        <xdr:cNvPr id="315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467850"/>
          <a:ext cx="428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9"/>
  <sheetViews>
    <sheetView showGridLines="0" tabSelected="1" topLeftCell="A68" zoomScaleNormal="100" zoomScaleSheetLayoutView="100" workbookViewId="0">
      <selection activeCell="K41" sqref="K41"/>
    </sheetView>
  </sheetViews>
  <sheetFormatPr defaultColWidth="11.42578125" defaultRowHeight="14.25"/>
  <cols>
    <col min="1" max="1" width="4.85546875" style="54" customWidth="1"/>
    <col min="2" max="2" width="40.42578125" style="54" customWidth="1"/>
    <col min="3" max="3" width="90.5703125" style="9" hidden="1" customWidth="1"/>
    <col min="4" max="5" width="23.85546875" style="9" customWidth="1"/>
    <col min="6" max="6" width="3.42578125" style="6" customWidth="1"/>
    <col min="7" max="7" width="41.140625" style="6" customWidth="1"/>
    <col min="8" max="8" width="26.140625" style="54" hidden="1" customWidth="1"/>
    <col min="9" max="9" width="24.42578125" style="54" customWidth="1"/>
    <col min="10" max="10" width="24.85546875" style="54" customWidth="1"/>
    <col min="11" max="11" width="16.140625" style="54" customWidth="1"/>
    <col min="12" max="16384" width="11.42578125" style="54"/>
  </cols>
  <sheetData>
    <row r="1" spans="2:10" s="1" customFormat="1" ht="43.5" customHeight="1">
      <c r="B1" s="56" t="s">
        <v>0</v>
      </c>
      <c r="C1" s="56"/>
      <c r="D1" s="56"/>
      <c r="E1" s="56"/>
      <c r="F1" s="56"/>
      <c r="G1" s="56"/>
      <c r="H1" s="56"/>
      <c r="I1" s="56"/>
    </row>
    <row r="2" spans="2:10" s="1" customFormat="1" ht="26.25">
      <c r="C2" s="2" t="s">
        <v>1</v>
      </c>
      <c r="D2" s="2" t="s">
        <v>1</v>
      </c>
      <c r="E2" s="2"/>
      <c r="F2" s="3"/>
      <c r="G2" s="3"/>
    </row>
    <row r="3" spans="2:10" s="1" customFormat="1" ht="26.25">
      <c r="C3" s="2" t="s">
        <v>2</v>
      </c>
      <c r="D3" s="2" t="s">
        <v>2</v>
      </c>
      <c r="E3" s="2"/>
      <c r="F3" s="3"/>
      <c r="G3" s="3"/>
    </row>
    <row r="4" spans="2:10" s="1" customFormat="1" ht="26.25">
      <c r="C4" s="2" t="s">
        <v>3</v>
      </c>
      <c r="D4" s="2" t="s">
        <v>3</v>
      </c>
      <c r="E4" s="2"/>
      <c r="F4" s="3"/>
      <c r="G4" s="3"/>
    </row>
    <row r="5" spans="2:10" s="1" customFormat="1" ht="15">
      <c r="B5" s="4"/>
      <c r="C5" s="5"/>
      <c r="D5" s="5"/>
      <c r="E5" s="5"/>
      <c r="F5" s="6"/>
      <c r="G5" s="6"/>
    </row>
    <row r="6" spans="2:10" s="1" customFormat="1" ht="31.5" customHeight="1">
      <c r="C6" s="7" t="s">
        <v>63</v>
      </c>
      <c r="D6" s="7" t="s">
        <v>70</v>
      </c>
      <c r="E6" s="7"/>
      <c r="F6" s="8"/>
      <c r="G6" s="8"/>
      <c r="H6" s="7"/>
      <c r="I6" s="7"/>
    </row>
    <row r="7" spans="2:10" s="1" customFormat="1" ht="15" thickBot="1">
      <c r="C7" s="9"/>
      <c r="D7" s="9"/>
      <c r="E7" s="9"/>
      <c r="F7" s="6"/>
      <c r="G7" s="6"/>
    </row>
    <row r="8" spans="2:10" s="1" customFormat="1" ht="21" thickBot="1">
      <c r="B8" s="10" t="s">
        <v>4</v>
      </c>
      <c r="C8" s="11">
        <v>42369</v>
      </c>
      <c r="D8" s="11">
        <v>43100</v>
      </c>
      <c r="E8" s="11">
        <v>43465</v>
      </c>
      <c r="F8" s="12"/>
      <c r="G8" s="10" t="s">
        <v>5</v>
      </c>
      <c r="H8" s="11">
        <v>42369</v>
      </c>
      <c r="I8" s="11">
        <v>43100</v>
      </c>
      <c r="J8" s="11">
        <v>43465</v>
      </c>
    </row>
    <row r="9" spans="2:10" s="1" customFormat="1" ht="25.5">
      <c r="B9" s="13" t="s">
        <v>6</v>
      </c>
      <c r="C9" s="14"/>
      <c r="D9" s="14"/>
      <c r="E9" s="14"/>
      <c r="F9" s="15"/>
      <c r="G9" s="13" t="s">
        <v>6</v>
      </c>
      <c r="H9" s="16"/>
      <c r="I9" s="16"/>
      <c r="J9" s="16"/>
    </row>
    <row r="10" spans="2:10" s="1" customFormat="1" ht="15">
      <c r="B10" s="17"/>
      <c r="C10" s="18"/>
      <c r="D10" s="18"/>
      <c r="E10" s="18"/>
      <c r="F10" s="15"/>
      <c r="G10" s="17"/>
      <c r="H10" s="19"/>
      <c r="I10" s="19"/>
      <c r="J10" s="19"/>
    </row>
    <row r="11" spans="2:10" s="1" customFormat="1" ht="20.25">
      <c r="B11" s="20" t="s">
        <v>7</v>
      </c>
      <c r="C11" s="21">
        <v>500</v>
      </c>
      <c r="D11" s="21">
        <v>500</v>
      </c>
      <c r="E11" s="21">
        <v>500</v>
      </c>
      <c r="F11" s="15"/>
      <c r="G11" s="20" t="s">
        <v>8</v>
      </c>
      <c r="H11" s="21">
        <v>285152.78000000003</v>
      </c>
      <c r="I11" s="21">
        <v>414774.91</v>
      </c>
      <c r="J11" s="61">
        <v>453199.74000000022</v>
      </c>
    </row>
    <row r="12" spans="2:10" s="1" customFormat="1" ht="20.25">
      <c r="B12" s="22" t="s">
        <v>9</v>
      </c>
      <c r="C12" s="21">
        <v>468030.66</v>
      </c>
      <c r="D12" s="21">
        <v>4379.47</v>
      </c>
      <c r="E12" s="21">
        <v>1246.72</v>
      </c>
      <c r="F12" s="15"/>
      <c r="G12" s="20" t="s">
        <v>10</v>
      </c>
      <c r="H12" s="21">
        <v>121743.15</v>
      </c>
      <c r="I12" s="21">
        <v>121743.15</v>
      </c>
      <c r="J12" s="61">
        <v>121743.15</v>
      </c>
    </row>
    <row r="13" spans="2:10" s="1" customFormat="1" ht="20.25">
      <c r="B13" s="22" t="s">
        <v>11</v>
      </c>
      <c r="C13" s="21">
        <v>4681914.08</v>
      </c>
      <c r="D13" s="21">
        <v>6831489.8300000001</v>
      </c>
      <c r="E13" s="21">
        <v>7790473.8200000003</v>
      </c>
      <c r="F13" s="15"/>
      <c r="G13" s="20" t="s">
        <v>65</v>
      </c>
      <c r="H13" s="21"/>
      <c r="I13" s="21">
        <v>240623.95</v>
      </c>
      <c r="J13" s="61">
        <v>50312.48000000001</v>
      </c>
    </row>
    <row r="14" spans="2:10" s="1" customFormat="1" ht="21" thickBot="1">
      <c r="B14" s="22"/>
      <c r="C14" s="21">
        <f>8154.77+38669.81</f>
        <v>46824.58</v>
      </c>
      <c r="D14" s="21"/>
      <c r="E14" s="21"/>
      <c r="F14" s="15"/>
      <c r="G14" s="22"/>
      <c r="H14" s="21"/>
      <c r="I14" s="21"/>
      <c r="J14" s="21"/>
    </row>
    <row r="15" spans="2:10" s="1" customFormat="1" ht="21.75" thickTop="1" thickBot="1">
      <c r="B15" s="22"/>
      <c r="C15" s="24">
        <f>SUM(C11:C14)</f>
        <v>5197269.32</v>
      </c>
      <c r="D15" s="24">
        <f>SUM(D11:D14)</f>
        <v>6836369.2999999998</v>
      </c>
      <c r="E15" s="24">
        <f>SUM(E11:E14)</f>
        <v>7792220.54</v>
      </c>
      <c r="F15" s="15"/>
      <c r="G15" s="20"/>
      <c r="H15" s="21"/>
      <c r="I15" s="21"/>
      <c r="J15" s="21"/>
    </row>
    <row r="16" spans="2:10" s="1" customFormat="1" ht="26.25" thickTop="1">
      <c r="B16" s="13" t="s">
        <v>12</v>
      </c>
      <c r="C16" s="21"/>
      <c r="D16" s="21"/>
      <c r="E16" s="21"/>
      <c r="F16" s="15"/>
      <c r="G16" s="22"/>
      <c r="H16" s="23"/>
      <c r="I16" s="23"/>
      <c r="J16" s="23"/>
    </row>
    <row r="17" spans="2:10" s="1" customFormat="1" ht="21" thickBot="1">
      <c r="B17" s="22" t="s">
        <v>71</v>
      </c>
      <c r="C17" s="21">
        <v>5369.23</v>
      </c>
      <c r="D17" s="21">
        <f>(5369.23+8154.77)</f>
        <v>13524</v>
      </c>
      <c r="E17" s="65">
        <v>0</v>
      </c>
      <c r="F17" s="15"/>
      <c r="G17" s="22"/>
      <c r="H17" s="23"/>
      <c r="I17" s="23"/>
      <c r="J17" s="23"/>
    </row>
    <row r="18" spans="2:10" s="1" customFormat="1" ht="21.75" thickTop="1" thickBot="1">
      <c r="B18" s="22"/>
      <c r="C18" s="24">
        <f>SUM(C15:C17)</f>
        <v>5202638.5500000007</v>
      </c>
      <c r="D18" s="24">
        <f>SUM(D15:D17)</f>
        <v>6849893.2999999998</v>
      </c>
      <c r="E18" s="24">
        <f>SUM(E15:E17)</f>
        <v>7792220.54</v>
      </c>
      <c r="F18" s="15"/>
      <c r="G18" s="20"/>
      <c r="H18" s="24">
        <f>SUM(H11:H17)</f>
        <v>406895.93000000005</v>
      </c>
      <c r="I18" s="24">
        <f>SUM(I11:I17)</f>
        <v>777142.01</v>
      </c>
      <c r="J18" s="24">
        <f>SUM(J11:J17)</f>
        <v>625255.37000000023</v>
      </c>
    </row>
    <row r="19" spans="2:10" s="1" customFormat="1" ht="21.75" thickTop="1" thickBot="1">
      <c r="B19" s="20"/>
      <c r="C19" s="23"/>
      <c r="D19" s="23"/>
      <c r="E19" s="23"/>
      <c r="G19" s="20"/>
      <c r="H19" s="23"/>
      <c r="I19" s="23"/>
      <c r="J19" s="23"/>
    </row>
    <row r="20" spans="2:10" s="1" customFormat="1" ht="23.25" customHeight="1">
      <c r="B20" s="13" t="s">
        <v>13</v>
      </c>
      <c r="C20" s="19"/>
      <c r="D20" s="19"/>
      <c r="E20" s="19"/>
      <c r="F20" s="15"/>
      <c r="G20" s="13" t="s">
        <v>14</v>
      </c>
      <c r="H20" s="19"/>
      <c r="I20" s="19"/>
      <c r="J20" s="19"/>
    </row>
    <row r="21" spans="2:10" s="1" customFormat="1" ht="20.25">
      <c r="B21" s="20" t="s">
        <v>15</v>
      </c>
      <c r="C21" s="21">
        <v>25000</v>
      </c>
      <c r="D21" s="21">
        <v>25000</v>
      </c>
      <c r="E21" s="21">
        <v>25000</v>
      </c>
      <c r="F21" s="15"/>
      <c r="G21" s="20" t="s">
        <v>16</v>
      </c>
      <c r="H21" s="21">
        <v>5149542.88</v>
      </c>
      <c r="I21" s="21">
        <v>5149542.88</v>
      </c>
      <c r="J21" s="21">
        <v>5149542.88</v>
      </c>
    </row>
    <row r="22" spans="2:10" s="1" customFormat="1" ht="22.5" customHeight="1" thickBot="1">
      <c r="B22" s="25"/>
      <c r="C22" s="23"/>
      <c r="D22" s="23"/>
      <c r="E22" s="23"/>
      <c r="F22" s="15"/>
      <c r="G22" s="20" t="s">
        <v>17</v>
      </c>
      <c r="H22" s="21">
        <f>(1709032.37+391057.62)</f>
        <v>2100089.9900000002</v>
      </c>
      <c r="I22" s="21">
        <f>(2101420.18-98138.88)</f>
        <v>2003281.3000000003</v>
      </c>
      <c r="J22" s="21">
        <f>(2101420.18-98138.88+1119931.18)</f>
        <v>3123212.4800000004</v>
      </c>
    </row>
    <row r="23" spans="2:10" s="1" customFormat="1" ht="2.25" hidden="1" customHeight="1">
      <c r="B23" s="22" t="s">
        <v>18</v>
      </c>
      <c r="C23" s="26"/>
      <c r="D23" s="26"/>
      <c r="E23" s="26"/>
      <c r="F23" s="15"/>
      <c r="G23" s="20" t="s">
        <v>19</v>
      </c>
      <c r="H23" s="23"/>
      <c r="I23" s="23"/>
      <c r="J23" s="23"/>
    </row>
    <row r="24" spans="2:10" s="1" customFormat="1" ht="21" hidden="1" thickBot="1">
      <c r="B24" s="22" t="s">
        <v>20</v>
      </c>
      <c r="C24" s="26"/>
      <c r="D24" s="26"/>
      <c r="E24" s="26"/>
      <c r="F24" s="15"/>
      <c r="G24" s="20" t="s">
        <v>17</v>
      </c>
      <c r="H24" s="23"/>
      <c r="I24" s="23"/>
      <c r="J24" s="23"/>
    </row>
    <row r="25" spans="2:10" s="1" customFormat="1" ht="21.75" hidden="1" thickTop="1" thickBot="1">
      <c r="B25" s="20" t="s">
        <v>21</v>
      </c>
      <c r="C25" s="26"/>
      <c r="D25" s="26"/>
      <c r="E25" s="26"/>
      <c r="F25" s="15"/>
      <c r="G25" s="20"/>
      <c r="H25" s="24"/>
      <c r="I25" s="24"/>
      <c r="J25" s="24"/>
    </row>
    <row r="26" spans="2:10" s="1" customFormat="1" ht="21" hidden="1" thickBot="1">
      <c r="B26" s="20" t="s">
        <v>22</v>
      </c>
      <c r="C26" s="26"/>
      <c r="D26" s="26"/>
      <c r="E26" s="26"/>
      <c r="F26" s="15"/>
      <c r="G26" s="20" t="s">
        <v>23</v>
      </c>
      <c r="H26" s="21"/>
      <c r="I26" s="21"/>
      <c r="J26" s="21"/>
    </row>
    <row r="27" spans="2:10" s="1" customFormat="1" ht="21" hidden="1" thickBot="1">
      <c r="B27" s="20" t="s">
        <v>24</v>
      </c>
      <c r="C27" s="26"/>
      <c r="D27" s="26"/>
      <c r="E27" s="26"/>
      <c r="F27" s="15"/>
      <c r="G27" s="27"/>
      <c r="H27" s="19"/>
      <c r="I27" s="19"/>
      <c r="J27" s="19"/>
    </row>
    <row r="28" spans="2:10" s="1" customFormat="1" ht="21.75" hidden="1" thickTop="1" thickBot="1">
      <c r="B28" s="20" t="s">
        <v>25</v>
      </c>
      <c r="C28" s="26"/>
      <c r="D28" s="26"/>
      <c r="E28" s="26"/>
      <c r="F28" s="15"/>
      <c r="G28" s="28" t="s">
        <v>26</v>
      </c>
      <c r="H28" s="24"/>
      <c r="I28" s="24"/>
      <c r="J28" s="24"/>
    </row>
    <row r="29" spans="2:10" s="1" customFormat="1" ht="21" hidden="1" thickBot="1">
      <c r="B29" s="20" t="s">
        <v>27</v>
      </c>
      <c r="C29" s="26"/>
      <c r="D29" s="26"/>
      <c r="E29" s="26"/>
      <c r="F29" s="15"/>
      <c r="G29" s="29"/>
      <c r="H29" s="19"/>
      <c r="I29" s="19"/>
      <c r="J29" s="19"/>
    </row>
    <row r="30" spans="2:10" s="1" customFormat="1" ht="21" hidden="1" thickBot="1">
      <c r="B30" s="22" t="s">
        <v>28</v>
      </c>
      <c r="C30" s="26"/>
      <c r="D30" s="26"/>
      <c r="E30" s="26"/>
      <c r="F30" s="15"/>
      <c r="G30" s="29"/>
      <c r="H30" s="19"/>
      <c r="I30" s="19"/>
      <c r="J30" s="19"/>
    </row>
    <row r="31" spans="2:10" s="1" customFormat="1" ht="21" hidden="1" thickBot="1">
      <c r="B31" s="22" t="s">
        <v>29</v>
      </c>
      <c r="C31" s="26"/>
      <c r="D31" s="26"/>
      <c r="E31" s="26"/>
      <c r="F31" s="15"/>
      <c r="G31" s="29"/>
      <c r="H31" s="19"/>
      <c r="I31" s="19"/>
      <c r="J31" s="19"/>
    </row>
    <row r="32" spans="2:10" s="1" customFormat="1" ht="21.75" thickTop="1" thickBot="1">
      <c r="B32" s="20"/>
      <c r="C32" s="21"/>
      <c r="D32" s="21"/>
      <c r="E32" s="21"/>
      <c r="F32" s="15"/>
      <c r="G32" s="20"/>
      <c r="H32" s="24">
        <f>SUM(H21+H22)</f>
        <v>7249632.8700000001</v>
      </c>
      <c r="I32" s="24">
        <f>SUM(I21+I22)</f>
        <v>7152824.1799999997</v>
      </c>
      <c r="J32" s="24">
        <f>SUM(J21+J22)</f>
        <v>8272755.3600000003</v>
      </c>
    </row>
    <row r="33" spans="2:11" s="1" customFormat="1" ht="21.75" thickTop="1" thickBot="1">
      <c r="B33" s="30" t="s">
        <v>30</v>
      </c>
      <c r="C33" s="24">
        <v>955330.33</v>
      </c>
      <c r="D33" s="24">
        <v>1165023.57</v>
      </c>
      <c r="E33" s="62">
        <v>1165023.57</v>
      </c>
      <c r="F33" s="15"/>
      <c r="G33" s="20"/>
      <c r="H33" s="19"/>
      <c r="I33" s="19"/>
      <c r="J33" s="19"/>
    </row>
    <row r="34" spans="2:11" s="1" customFormat="1" ht="21.75" thickTop="1" thickBot="1">
      <c r="B34" s="31"/>
      <c r="C34" s="21"/>
      <c r="D34" s="21"/>
      <c r="E34" s="21"/>
      <c r="F34" s="15"/>
      <c r="G34" s="20" t="s">
        <v>23</v>
      </c>
      <c r="H34" s="21"/>
      <c r="I34" s="21">
        <f>(D85)</f>
        <v>1119931.1800000016</v>
      </c>
      <c r="J34" s="21">
        <f>(E85)</f>
        <v>850634.46</v>
      </c>
    </row>
    <row r="35" spans="2:11" s="1" customFormat="1" ht="21.75" thickTop="1" thickBot="1">
      <c r="B35" s="31" t="s">
        <v>31</v>
      </c>
      <c r="C35" s="24">
        <v>2961004.75</v>
      </c>
      <c r="D35" s="24">
        <v>2961004.75</v>
      </c>
      <c r="E35" s="24">
        <v>2961004.75</v>
      </c>
      <c r="F35" s="15"/>
      <c r="G35" s="20"/>
      <c r="H35" s="19"/>
      <c r="I35" s="19"/>
      <c r="J35" s="19"/>
    </row>
    <row r="36" spans="2:11" s="1" customFormat="1" ht="21.75" thickTop="1" thickBot="1">
      <c r="B36" s="22" t="s">
        <v>32</v>
      </c>
      <c r="C36" s="32">
        <v>-1487444.83</v>
      </c>
      <c r="D36" s="24">
        <v>-1951024.25</v>
      </c>
      <c r="E36" s="24">
        <f>-1279697.99-914905.68</f>
        <v>-2194603.67</v>
      </c>
      <c r="F36" s="15"/>
      <c r="G36" s="20"/>
      <c r="H36" s="23"/>
      <c r="I36" s="23"/>
      <c r="J36" s="23"/>
    </row>
    <row r="37" spans="2:11" s="1" customFormat="1" ht="21.75" thickTop="1" thickBot="1">
      <c r="B37" s="28" t="s">
        <v>33</v>
      </c>
      <c r="C37" s="33">
        <f>SUM(C21+C33+C35+C36)</f>
        <v>2453890.25</v>
      </c>
      <c r="D37" s="33">
        <f>SUM(D21+D33+D35+D36)</f>
        <v>2200004.0700000003</v>
      </c>
      <c r="E37" s="33">
        <f>SUM(E21+E33+E35+E36)</f>
        <v>1956424.6500000004</v>
      </c>
      <c r="F37" s="15"/>
      <c r="G37" s="28" t="s">
        <v>26</v>
      </c>
      <c r="H37" s="24">
        <f>SUM(H32+H34)</f>
        <v>7249632.8700000001</v>
      </c>
      <c r="I37" s="24">
        <f>SUM(I32+I34)</f>
        <v>8272755.3600000013</v>
      </c>
      <c r="J37" s="24">
        <f>SUM(J32+J34)</f>
        <v>9123389.8200000003</v>
      </c>
    </row>
    <row r="38" spans="2:11" s="1" customFormat="1" ht="21.75" thickTop="1" thickBot="1">
      <c r="B38" s="34"/>
      <c r="C38" s="33"/>
      <c r="D38" s="33"/>
      <c r="E38" s="33"/>
      <c r="F38" s="15"/>
      <c r="G38" s="35"/>
      <c r="H38" s="19"/>
      <c r="I38" s="19"/>
      <c r="J38" s="19"/>
    </row>
    <row r="39" spans="2:11" s="1" customFormat="1" ht="24.75" thickTop="1" thickBot="1">
      <c r="B39" s="36" t="s">
        <v>34</v>
      </c>
      <c r="C39" s="37">
        <f>SUM(C18+C37)</f>
        <v>7656528.8000000007</v>
      </c>
      <c r="D39" s="37">
        <f>SUM(D18+D37)</f>
        <v>9049897.370000001</v>
      </c>
      <c r="E39" s="63">
        <f>SUM(E18+E37)</f>
        <v>9748645.1900000013</v>
      </c>
      <c r="F39" s="38"/>
      <c r="G39" s="36" t="s">
        <v>34</v>
      </c>
      <c r="H39" s="37">
        <f>(H18+H37)</f>
        <v>7656528.7999999998</v>
      </c>
      <c r="I39" s="37">
        <f>(I18+I37)</f>
        <v>9049897.370000001</v>
      </c>
      <c r="J39" s="37">
        <f>(J18+J37)</f>
        <v>9748645.1900000013</v>
      </c>
    </row>
    <row r="40" spans="2:11" s="1" customFormat="1" ht="23.25">
      <c r="B40" s="58"/>
      <c r="C40" s="58"/>
      <c r="D40" s="58"/>
      <c r="E40" s="58"/>
      <c r="F40" s="41"/>
      <c r="G40" s="41"/>
      <c r="H40" s="40"/>
      <c r="I40" s="40"/>
      <c r="J40" s="40"/>
    </row>
    <row r="41" spans="2:11" s="1" customFormat="1" ht="28.5" customHeight="1">
      <c r="B41" s="64" t="s">
        <v>64</v>
      </c>
      <c r="C41" s="64"/>
      <c r="D41" s="64"/>
      <c r="E41" s="64"/>
      <c r="F41" s="64"/>
      <c r="G41" s="64"/>
      <c r="H41" s="64"/>
      <c r="I41" s="64"/>
      <c r="J41" s="60"/>
      <c r="K41" s="66"/>
    </row>
    <row r="42" spans="2:11" s="1" customFormat="1" ht="26.25">
      <c r="B42" s="39"/>
      <c r="C42" s="3"/>
      <c r="D42" s="3"/>
      <c r="E42" s="3"/>
      <c r="F42" s="3"/>
      <c r="G42" s="3"/>
    </row>
    <row r="43" spans="2:11" s="1" customFormat="1" ht="20.25">
      <c r="B43" s="67" t="s">
        <v>69</v>
      </c>
      <c r="C43" s="67"/>
      <c r="D43" s="67"/>
      <c r="E43" s="67"/>
      <c r="F43" s="67"/>
      <c r="G43" s="67"/>
      <c r="H43" s="67"/>
      <c r="I43" s="67"/>
      <c r="J43" s="42"/>
    </row>
    <row r="44" spans="2:11" s="1" customFormat="1" ht="15" thickBot="1">
      <c r="B44" s="43"/>
      <c r="C44" s="44"/>
      <c r="D44" s="44"/>
      <c r="E44" s="44"/>
      <c r="F44" s="6"/>
      <c r="G44" s="6"/>
      <c r="H44" s="44"/>
      <c r="I44" s="44"/>
      <c r="J44" s="44"/>
    </row>
    <row r="45" spans="2:11" s="1" customFormat="1" ht="21" thickBot="1">
      <c r="B45" s="10" t="s">
        <v>35</v>
      </c>
      <c r="C45" s="11">
        <v>42369</v>
      </c>
      <c r="D45" s="11">
        <v>43100</v>
      </c>
      <c r="E45" s="11">
        <v>43465</v>
      </c>
      <c r="F45" s="45"/>
      <c r="G45" s="10" t="s">
        <v>36</v>
      </c>
      <c r="H45" s="11">
        <v>42369</v>
      </c>
      <c r="I45" s="11">
        <v>43100</v>
      </c>
      <c r="J45" s="11">
        <v>43465</v>
      </c>
    </row>
    <row r="46" spans="2:11" s="1" customFormat="1" ht="25.5">
      <c r="B46" s="13"/>
      <c r="C46" s="46"/>
      <c r="D46" s="46"/>
      <c r="E46" s="46"/>
      <c r="F46" s="6"/>
      <c r="G46" s="27" t="s">
        <v>37</v>
      </c>
      <c r="H46" s="46"/>
      <c r="I46" s="46"/>
      <c r="J46" s="46"/>
    </row>
    <row r="47" spans="2:11" s="1" customFormat="1" ht="20.25">
      <c r="B47" s="22" t="s">
        <v>38</v>
      </c>
      <c r="C47" s="47">
        <v>1474171.14</v>
      </c>
      <c r="D47" s="47">
        <v>1785461.49</v>
      </c>
      <c r="E47" s="47">
        <v>1859462.21</v>
      </c>
      <c r="F47" s="15"/>
      <c r="G47" s="48" t="s">
        <v>39</v>
      </c>
      <c r="H47" s="47">
        <v>2994362.61</v>
      </c>
      <c r="I47" s="47">
        <v>3099729.8</v>
      </c>
      <c r="J47" s="47">
        <v>3327526.25</v>
      </c>
    </row>
    <row r="48" spans="2:11" s="1" customFormat="1" ht="20.25">
      <c r="B48" s="20"/>
      <c r="C48" s="47"/>
      <c r="D48" s="47"/>
      <c r="E48" s="47"/>
      <c r="F48" s="15"/>
      <c r="G48" s="27" t="s">
        <v>37</v>
      </c>
      <c r="H48" s="47"/>
      <c r="I48" s="47"/>
      <c r="J48" s="47"/>
    </row>
    <row r="49" spans="2:10" s="1" customFormat="1" ht="20.25">
      <c r="B49" s="22" t="s">
        <v>40</v>
      </c>
      <c r="C49" s="47">
        <f>99775.83-3159.88</f>
        <v>96615.95</v>
      </c>
      <c r="D49" s="47">
        <v>363775.46</v>
      </c>
      <c r="E49" s="47">
        <v>204928.16</v>
      </c>
      <c r="F49" s="15"/>
      <c r="G49" s="20" t="s">
        <v>41</v>
      </c>
      <c r="H49" s="47">
        <v>681434.06</v>
      </c>
      <c r="I49" s="47">
        <v>733181.55</v>
      </c>
      <c r="J49" s="47">
        <v>1026.4100000000001</v>
      </c>
    </row>
    <row r="50" spans="2:10" s="1" customFormat="1" ht="20.25">
      <c r="B50" s="20"/>
      <c r="C50" s="47"/>
      <c r="D50" s="47"/>
      <c r="E50" s="47"/>
      <c r="F50" s="15"/>
      <c r="G50" s="20"/>
      <c r="H50" s="47"/>
      <c r="I50" s="47"/>
      <c r="J50" s="47"/>
    </row>
    <row r="51" spans="2:10" s="1" customFormat="1" ht="20.25">
      <c r="B51" s="22" t="s">
        <v>42</v>
      </c>
      <c r="C51" s="47">
        <v>44211.08</v>
      </c>
      <c r="D51" s="47">
        <v>66236.72</v>
      </c>
      <c r="E51" s="47">
        <v>56278.22</v>
      </c>
      <c r="F51" s="15"/>
      <c r="G51" s="20" t="s">
        <v>43</v>
      </c>
      <c r="H51" s="47">
        <v>256110.54</v>
      </c>
      <c r="I51" s="47">
        <v>214368.62</v>
      </c>
      <c r="J51" s="47">
        <v>45799.89</v>
      </c>
    </row>
    <row r="52" spans="2:10" s="1" customFormat="1" ht="20.25">
      <c r="B52" s="22"/>
      <c r="C52" s="47"/>
      <c r="D52" s="47"/>
      <c r="E52" s="47"/>
      <c r="F52" s="15"/>
      <c r="G52" s="20"/>
      <c r="H52" s="59"/>
      <c r="I52" s="47"/>
      <c r="J52" s="47"/>
    </row>
    <row r="53" spans="2:10" s="1" customFormat="1" ht="21" thickBot="1">
      <c r="B53" s="22"/>
      <c r="C53" s="47"/>
      <c r="D53" s="47"/>
      <c r="E53" s="47"/>
      <c r="F53" s="15"/>
      <c r="G53" s="20" t="s">
        <v>73</v>
      </c>
      <c r="H53" s="59"/>
      <c r="I53" s="47">
        <v>0</v>
      </c>
      <c r="J53" s="47">
        <v>767817.12</v>
      </c>
    </row>
    <row r="54" spans="2:10" s="1" customFormat="1" ht="21.75" thickTop="1" thickBot="1">
      <c r="B54" s="20"/>
      <c r="C54" s="47"/>
      <c r="D54" s="47"/>
      <c r="E54" s="47"/>
      <c r="F54" s="15"/>
      <c r="G54" s="20"/>
      <c r="H54" s="49">
        <f>SUM(H47:H51)</f>
        <v>3931907.21</v>
      </c>
      <c r="I54" s="49">
        <f>SUM(I47:I51)</f>
        <v>4047279.9699999997</v>
      </c>
      <c r="J54" s="49">
        <f>SUM(J47:J53)</f>
        <v>4142169.6700000004</v>
      </c>
    </row>
    <row r="55" spans="2:10" s="1" customFormat="1" ht="21" thickTop="1">
      <c r="B55" s="22" t="s">
        <v>44</v>
      </c>
      <c r="C55" s="47">
        <v>50765.77</v>
      </c>
      <c r="D55" s="47">
        <v>60948.46</v>
      </c>
      <c r="E55" s="47">
        <v>56725.49</v>
      </c>
      <c r="F55" s="15"/>
      <c r="G55" s="20" t="s">
        <v>37</v>
      </c>
      <c r="H55" s="50"/>
      <c r="I55" s="50"/>
      <c r="J55" s="50"/>
    </row>
    <row r="56" spans="2:10" s="1" customFormat="1" ht="20.25">
      <c r="B56" s="20"/>
      <c r="C56" s="47"/>
      <c r="D56" s="47"/>
      <c r="E56" s="47"/>
      <c r="F56" s="15"/>
      <c r="G56" s="20" t="s">
        <v>45</v>
      </c>
      <c r="H56" s="47">
        <v>19680.43</v>
      </c>
      <c r="I56" s="47">
        <v>135000</v>
      </c>
      <c r="J56" s="47">
        <v>62000</v>
      </c>
    </row>
    <row r="57" spans="2:10" s="1" customFormat="1" ht="20.25">
      <c r="B57" s="22" t="s">
        <v>67</v>
      </c>
      <c r="C57" s="47">
        <f>480431.32+257187.54</f>
        <v>737618.86</v>
      </c>
      <c r="D57" s="47">
        <f>(442405.12+243579.42)</f>
        <v>685984.54</v>
      </c>
      <c r="E57" s="47">
        <f>(345423.88+243579.42)</f>
        <v>589003.30000000005</v>
      </c>
      <c r="F57" s="15"/>
      <c r="G57" s="20" t="s">
        <v>37</v>
      </c>
      <c r="H57" s="47"/>
      <c r="I57" s="47"/>
      <c r="J57" s="47"/>
    </row>
    <row r="58" spans="2:10" s="1" customFormat="1" ht="20.25">
      <c r="B58" s="20"/>
      <c r="C58" s="47"/>
      <c r="D58" s="47"/>
      <c r="E58" s="47"/>
      <c r="F58" s="15"/>
      <c r="G58" s="20" t="s">
        <v>46</v>
      </c>
      <c r="H58" s="47">
        <v>586723.28</v>
      </c>
      <c r="I58" s="47">
        <v>592981.18000000005</v>
      </c>
      <c r="J58" s="47">
        <v>406820.29</v>
      </c>
    </row>
    <row r="59" spans="2:10" s="1" customFormat="1" ht="20.25">
      <c r="B59" s="22" t="s">
        <v>47</v>
      </c>
      <c r="C59" s="47">
        <v>6869.95</v>
      </c>
      <c r="D59" s="47">
        <v>16396.759999999998</v>
      </c>
      <c r="E59" s="47">
        <v>15451.97</v>
      </c>
      <c r="F59" s="15"/>
      <c r="G59" s="20" t="s">
        <v>37</v>
      </c>
      <c r="H59" s="47"/>
      <c r="I59" s="47"/>
      <c r="J59" s="47"/>
    </row>
    <row r="60" spans="2:10" s="1" customFormat="1" ht="20.25">
      <c r="B60" s="20"/>
      <c r="C60" s="47"/>
      <c r="D60" s="47"/>
      <c r="E60" s="47"/>
      <c r="F60" s="15"/>
      <c r="G60" s="20" t="s">
        <v>48</v>
      </c>
      <c r="H60" s="47">
        <v>9781</v>
      </c>
      <c r="I60" s="47">
        <v>14580</v>
      </c>
      <c r="J60" s="47">
        <v>13322</v>
      </c>
    </row>
    <row r="61" spans="2:10" s="1" customFormat="1" ht="20.25">
      <c r="B61" s="22" t="s">
        <v>49</v>
      </c>
      <c r="C61" s="47">
        <v>17849.37</v>
      </c>
      <c r="D61" s="47">
        <v>49497.8</v>
      </c>
      <c r="E61" s="47">
        <v>29135.81</v>
      </c>
      <c r="F61" s="15"/>
      <c r="G61" s="20"/>
      <c r="H61" s="47"/>
      <c r="I61" s="47"/>
      <c r="J61" s="47"/>
    </row>
    <row r="62" spans="2:10" s="1" customFormat="1" ht="20.25">
      <c r="B62" s="20"/>
      <c r="C62" s="47"/>
      <c r="D62" s="47"/>
      <c r="E62" s="47"/>
      <c r="F62" s="15"/>
      <c r="G62" s="20" t="s">
        <v>50</v>
      </c>
      <c r="H62" s="47">
        <v>4410</v>
      </c>
      <c r="I62" s="47">
        <v>4900</v>
      </c>
      <c r="J62" s="47">
        <v>4340</v>
      </c>
    </row>
    <row r="63" spans="2:10" s="1" customFormat="1" ht="20.25">
      <c r="B63" s="22" t="s">
        <v>51</v>
      </c>
      <c r="C63" s="47">
        <v>564992.92000000004</v>
      </c>
      <c r="D63" s="47">
        <v>703191.08</v>
      </c>
      <c r="E63" s="47">
        <v>705340.19</v>
      </c>
      <c r="F63" s="15"/>
      <c r="G63" s="20"/>
      <c r="H63" s="47"/>
      <c r="I63" s="47"/>
      <c r="J63" s="47"/>
    </row>
    <row r="64" spans="2:10" s="1" customFormat="1" ht="20.25">
      <c r="B64" s="20"/>
      <c r="C64" s="47"/>
      <c r="D64" s="47"/>
      <c r="E64" s="47"/>
      <c r="F64" s="15"/>
      <c r="G64" s="20" t="s">
        <v>52</v>
      </c>
      <c r="H64" s="47">
        <v>648041.42000000004</v>
      </c>
      <c r="I64" s="47">
        <v>1365407.36</v>
      </c>
      <c r="J64" s="47">
        <v>943394</v>
      </c>
    </row>
    <row r="65" spans="2:10" s="1" customFormat="1" ht="20.25">
      <c r="B65" s="22" t="s">
        <v>53</v>
      </c>
      <c r="C65" s="47">
        <v>513436.81</v>
      </c>
      <c r="D65" s="47">
        <v>450772.86</v>
      </c>
      <c r="E65" s="47">
        <v>377774.45</v>
      </c>
      <c r="F65" s="15"/>
      <c r="G65" s="20"/>
      <c r="H65" s="47"/>
      <c r="I65" s="47"/>
      <c r="J65" s="47"/>
    </row>
    <row r="66" spans="2:10" s="1" customFormat="1" ht="20.25">
      <c r="B66" s="20"/>
      <c r="C66" s="47"/>
      <c r="D66" s="47"/>
      <c r="E66" s="47"/>
      <c r="F66" s="15"/>
      <c r="G66" s="20" t="s">
        <v>54</v>
      </c>
      <c r="H66" s="47">
        <f>85873.88-1005.2</f>
        <v>84868.680000000008</v>
      </c>
      <c r="I66" s="47">
        <v>119139.86</v>
      </c>
      <c r="J66" s="47">
        <v>85168.69</v>
      </c>
    </row>
    <row r="67" spans="2:10" s="1" customFormat="1" ht="20.25">
      <c r="B67" s="22" t="s">
        <v>55</v>
      </c>
      <c r="C67" s="47">
        <v>461240.07</v>
      </c>
      <c r="D67" s="47">
        <v>216138.18</v>
      </c>
      <c r="E67" s="47">
        <v>214016.27</v>
      </c>
      <c r="F67" s="15"/>
      <c r="G67" s="20"/>
      <c r="H67" s="47"/>
      <c r="I67" s="47"/>
      <c r="J67" s="47"/>
    </row>
    <row r="68" spans="2:10" s="1" customFormat="1" ht="20.25">
      <c r="B68" s="20"/>
      <c r="C68" s="47"/>
      <c r="D68" s="47"/>
      <c r="E68" s="47"/>
      <c r="F68" s="15"/>
      <c r="G68" s="20" t="s">
        <v>68</v>
      </c>
      <c r="H68" s="57">
        <v>-22080.82</v>
      </c>
      <c r="I68" s="47">
        <v>22080.82</v>
      </c>
      <c r="J68" s="47">
        <v>4485.45</v>
      </c>
    </row>
    <row r="69" spans="2:10" s="1" customFormat="1" ht="20.25">
      <c r="B69" s="22" t="s">
        <v>56</v>
      </c>
      <c r="C69" s="47">
        <v>31739.71</v>
      </c>
      <c r="D69" s="47">
        <v>58095.519999999997</v>
      </c>
      <c r="E69" s="47">
        <v>36862</v>
      </c>
      <c r="F69" s="15"/>
      <c r="G69" s="20"/>
      <c r="H69" s="47"/>
      <c r="I69" s="47"/>
      <c r="J69" s="47"/>
    </row>
    <row r="70" spans="2:10" s="1" customFormat="1" ht="20.25">
      <c r="B70" s="22"/>
      <c r="C70" s="47"/>
      <c r="D70" s="47"/>
      <c r="E70" s="47"/>
      <c r="F70" s="15"/>
      <c r="G70" s="20" t="s">
        <v>74</v>
      </c>
      <c r="H70" s="47"/>
      <c r="I70" s="47">
        <v>0</v>
      </c>
      <c r="J70" s="47">
        <v>18731.080000000002</v>
      </c>
    </row>
    <row r="71" spans="2:10" s="1" customFormat="1" ht="20.25">
      <c r="B71" s="22" t="s">
        <v>62</v>
      </c>
      <c r="C71" s="47">
        <v>34300.6</v>
      </c>
      <c r="D71" s="47">
        <v>41042.080000000002</v>
      </c>
      <c r="E71" s="47">
        <v>32542.06</v>
      </c>
      <c r="F71" s="15"/>
      <c r="G71" s="20"/>
      <c r="H71" s="47"/>
      <c r="I71" s="47"/>
      <c r="J71" s="47"/>
    </row>
    <row r="72" spans="2:10" s="1" customFormat="1" ht="20.25">
      <c r="B72" s="22"/>
      <c r="C72" s="47"/>
      <c r="D72" s="47"/>
      <c r="E72" s="47"/>
      <c r="F72" s="15"/>
      <c r="G72" s="22"/>
      <c r="H72" s="47"/>
      <c r="I72" s="47"/>
      <c r="J72" s="47"/>
    </row>
    <row r="73" spans="2:10" s="1" customFormat="1" ht="20.25">
      <c r="B73" s="22" t="s">
        <v>57</v>
      </c>
      <c r="C73" s="47">
        <v>149557.03</v>
      </c>
      <c r="D73" s="47">
        <v>35380</v>
      </c>
      <c r="E73" s="47">
        <v>22093</v>
      </c>
      <c r="F73" s="15"/>
      <c r="G73" s="20"/>
      <c r="H73" s="47"/>
      <c r="I73" s="47"/>
      <c r="J73" s="47"/>
    </row>
    <row r="74" spans="2:10" s="1" customFormat="1" ht="20.25">
      <c r="B74" s="22"/>
      <c r="C74" s="47"/>
      <c r="D74" s="47"/>
      <c r="E74" s="47"/>
      <c r="F74" s="15"/>
      <c r="G74" s="20"/>
      <c r="H74" s="47"/>
      <c r="I74" s="47"/>
      <c r="J74" s="47"/>
    </row>
    <row r="75" spans="2:10" s="1" customFormat="1" ht="20.25">
      <c r="B75" s="22" t="s">
        <v>58</v>
      </c>
      <c r="C75" s="47">
        <v>296853.13</v>
      </c>
      <c r="D75" s="47">
        <v>391212.76</v>
      </c>
      <c r="E75" s="47">
        <v>246691.12</v>
      </c>
      <c r="F75" s="15"/>
      <c r="G75" s="22"/>
      <c r="H75" s="47"/>
      <c r="I75" s="47"/>
      <c r="J75" s="47"/>
    </row>
    <row r="76" spans="2:10" s="1" customFormat="1" ht="20.25">
      <c r="B76" s="22"/>
      <c r="C76" s="47"/>
      <c r="D76" s="47"/>
      <c r="E76" s="47"/>
      <c r="F76" s="15"/>
      <c r="G76" s="20"/>
      <c r="H76" s="47"/>
      <c r="I76" s="47"/>
      <c r="J76" s="47"/>
    </row>
    <row r="77" spans="2:10" s="1" customFormat="1" ht="20.25">
      <c r="B77" s="22" t="s">
        <v>59</v>
      </c>
      <c r="C77" s="47">
        <v>154610.1</v>
      </c>
      <c r="D77" s="47">
        <v>175122.51</v>
      </c>
      <c r="E77" s="47">
        <v>148023.57</v>
      </c>
      <c r="F77" s="15"/>
      <c r="G77" s="20"/>
      <c r="H77" s="47"/>
      <c r="I77" s="47"/>
      <c r="J77" s="47"/>
    </row>
    <row r="78" spans="2:10" s="1" customFormat="1" ht="20.25">
      <c r="B78" s="20"/>
      <c r="C78" s="47"/>
      <c r="D78" s="47"/>
      <c r="E78" s="47"/>
      <c r="F78" s="15"/>
      <c r="G78" s="22"/>
      <c r="H78" s="47"/>
      <c r="I78" s="47"/>
      <c r="J78" s="47"/>
    </row>
    <row r="79" spans="2:10" s="1" customFormat="1" ht="20.25">
      <c r="B79" s="22" t="s">
        <v>60</v>
      </c>
      <c r="C79" s="47">
        <f>699.72</f>
        <v>699.72</v>
      </c>
      <c r="D79" s="47">
        <v>982.84</v>
      </c>
      <c r="E79" s="47">
        <v>126800.15</v>
      </c>
      <c r="F79" s="15"/>
      <c r="G79" s="22"/>
      <c r="H79" s="47"/>
      <c r="I79" s="47"/>
      <c r="J79" s="47"/>
    </row>
    <row r="80" spans="2:10" s="1" customFormat="1" ht="20.25">
      <c r="B80" s="20"/>
      <c r="C80" s="47"/>
      <c r="D80" s="47"/>
      <c r="E80" s="47"/>
      <c r="F80" s="15"/>
      <c r="G80" s="22"/>
      <c r="H80" s="47"/>
      <c r="I80" s="47"/>
      <c r="J80" s="47"/>
    </row>
    <row r="81" spans="2:10" s="1" customFormat="1" ht="20.25">
      <c r="B81" s="22" t="s">
        <v>66</v>
      </c>
      <c r="C81" s="47">
        <v>185640.08</v>
      </c>
      <c r="D81" s="47">
        <v>81198.95</v>
      </c>
      <c r="E81" s="47">
        <v>30501.25</v>
      </c>
      <c r="F81" s="15"/>
      <c r="G81" s="22"/>
      <c r="H81" s="47"/>
      <c r="I81" s="47"/>
      <c r="J81" s="47"/>
    </row>
    <row r="82" spans="2:10" s="1" customFormat="1" ht="20.25">
      <c r="B82" s="22"/>
      <c r="C82" s="47"/>
      <c r="D82" s="47"/>
      <c r="E82" s="47"/>
      <c r="F82" s="15"/>
      <c r="G82" s="22"/>
      <c r="H82" s="47"/>
      <c r="I82" s="47"/>
      <c r="J82" s="47"/>
    </row>
    <row r="83" spans="2:10" s="1" customFormat="1" ht="21" thickBot="1">
      <c r="B83" s="22" t="s">
        <v>72</v>
      </c>
      <c r="C83" s="47"/>
      <c r="D83" s="47">
        <v>0</v>
      </c>
      <c r="E83" s="47">
        <v>78167.5</v>
      </c>
      <c r="F83" s="15"/>
      <c r="G83" s="22"/>
      <c r="H83" s="47"/>
      <c r="I83" s="47"/>
      <c r="J83" s="47"/>
    </row>
    <row r="84" spans="2:10" s="1" customFormat="1" ht="21.75" thickTop="1" thickBot="1">
      <c r="B84" s="20" t="s">
        <v>61</v>
      </c>
      <c r="C84" s="49">
        <f>SUM(C47:C83)</f>
        <v>4821172.2899999991</v>
      </c>
      <c r="D84" s="49">
        <f>SUM(D47:D83)</f>
        <v>5181438.0099999988</v>
      </c>
      <c r="E84" s="49">
        <f>SUM(E47:E83)</f>
        <v>4829796.7200000016</v>
      </c>
      <c r="F84" s="15"/>
      <c r="G84" s="20"/>
      <c r="H84" s="33">
        <f>SUM(H54:H83)</f>
        <v>5263331.1999999993</v>
      </c>
      <c r="I84" s="33">
        <f>SUM(I54:I83)</f>
        <v>6301369.1900000004</v>
      </c>
      <c r="J84" s="33">
        <f>SUM(J54:J83)</f>
        <v>5680431.1800000006</v>
      </c>
    </row>
    <row r="85" spans="2:10" s="1" customFormat="1" ht="21.75" thickTop="1" thickBot="1">
      <c r="B85" s="20" t="s">
        <v>75</v>
      </c>
      <c r="C85" s="51"/>
      <c r="D85" s="51">
        <f>(-D84+I84)</f>
        <v>1119931.1800000016</v>
      </c>
      <c r="E85" s="51">
        <v>850634.46</v>
      </c>
      <c r="F85" s="15"/>
      <c r="G85" s="20"/>
      <c r="H85" s="51"/>
      <c r="I85" s="51"/>
      <c r="J85" s="51"/>
    </row>
    <row r="86" spans="2:10" s="1" customFormat="1" ht="30" customHeight="1" thickTop="1" thickBot="1">
      <c r="B86" s="52" t="s">
        <v>34</v>
      </c>
      <c r="C86" s="53">
        <f>SUM(C54+C84+C85)</f>
        <v>4821172.2899999991</v>
      </c>
      <c r="D86" s="53">
        <f>SUM(D54+D84+D85)</f>
        <v>6301369.1900000004</v>
      </c>
      <c r="E86" s="53">
        <f>SUM(E54+E84+E85)</f>
        <v>5680431.1800000016</v>
      </c>
      <c r="F86" s="38"/>
      <c r="G86" s="52" t="s">
        <v>34</v>
      </c>
      <c r="H86" s="53">
        <f>SUM(H84:H85)</f>
        <v>5263331.1999999993</v>
      </c>
      <c r="I86" s="53">
        <f>SUM(I84:I85)</f>
        <v>6301369.1900000004</v>
      </c>
      <c r="J86" s="53">
        <f>SUM(J84:J85)</f>
        <v>5680431.1800000006</v>
      </c>
    </row>
    <row r="87" spans="2:10" s="1" customFormat="1">
      <c r="C87" s="9"/>
      <c r="D87" s="9"/>
      <c r="E87" s="9"/>
      <c r="F87" s="6"/>
      <c r="G87" s="6"/>
    </row>
    <row r="88" spans="2:10">
      <c r="D88" s="44"/>
      <c r="E88" s="44"/>
    </row>
    <row r="89" spans="2:10">
      <c r="D89" s="44"/>
      <c r="E89" s="44"/>
      <c r="I89" s="55"/>
      <c r="J89" s="55"/>
    </row>
  </sheetData>
  <mergeCells count="1">
    <mergeCell ref="B43:I43"/>
  </mergeCells>
  <printOptions horizontalCentered="1" verticalCentered="1" gridLinesSet="0"/>
  <pageMargins left="0" right="0" top="0.27559055118110237" bottom="1.4960629921259843" header="0" footer="0"/>
  <pageSetup paperSize="9" scale="77" pageOrder="overThenDown" orientation="landscape" r:id="rId1"/>
  <headerFooter alignWithMargins="0">
    <oddFooter>&amp;L&amp;"Bahamas,Regular"&amp;12SERGIO   JAROLA
Administrador 
 CRA -SP. No. 1.33871-0 
&amp;C
BELMIRO  APARECIDO  MOREIRA
Presidente
JOÃO ANTONIO PIRES
Secretario de Finanças
&amp;R&amp;"Bahamas,Regular"&amp;12MARCIO DE JESUS E SOUSA
  Contador  CRC-SP. No. 250317/0-1</oddFooter>
  </headerFooter>
  <rowBreaks count="2" manualBreakCount="2">
    <brk id="40" min="1" max="7" man="1"/>
    <brk id="68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BALANÇO  DEZ    2018</vt:lpstr>
      <vt:lpstr>Plan2</vt:lpstr>
      <vt:lpstr>Plan1</vt:lpstr>
      <vt:lpstr>'BALANÇO  DEZ    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Jarola</dc:creator>
  <cp:lastModifiedBy>Sergio Jarola</cp:lastModifiedBy>
  <cp:lastPrinted>2018-06-06T17:14:35Z</cp:lastPrinted>
  <dcterms:created xsi:type="dcterms:W3CDTF">2016-05-15T17:48:37Z</dcterms:created>
  <dcterms:modified xsi:type="dcterms:W3CDTF">2019-05-27T15:18:48Z</dcterms:modified>
</cp:coreProperties>
</file>